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<sst xmlns="http://schemas.openxmlformats.org/spreadsheetml/2006/main" count="15" uniqueCount="12">
  <si>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UBRR</t>
  </si>
  <si>
    <t>Normal Mode</t>
  </si>
  <si>
    <t>Error (%)</t>
  </si>
  <si>
    <t>Baudrate</t>
  </si>
  <si>
    <t>Double Speed</t>
  </si>
  <si>
    <t>Crystal (Hz)</t>
  </si>
  <si>
    <t>Baud rate Calculator</t>
  </si>
  <si>
    <t>Nominal</t>
  </si>
  <si>
    <t>Baud rate</t>
  </si>
  <si>
    <t>DL6GL 02.01.2013</t>
  </si>
  <si>
    <t>Baud rate error should be less than 2% (&gt;2% marked red)</t>
  </si>
  <si>
    <t>Enter crystal frequency (Hz)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</si>
</sst>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Alignment="1">
      <alignment horizontal="left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B4" sqref="B4"/>
    </sheetView>
  </sheetViews>
  <sheetFormatPr defaultColWidth="11.421875" defaultRowHeight="15"/>
  <sheetData>
    <row r="1" spans="1:7" ht="15">
      <c r="A1" s="2" t="s">
        <v>6</v>
      </c>
      <c r="G1" s="1" t="s">
        <v>9</v>
      </c>
    </row>
    <row r="3" spans="1:3" ht="15">
      <c r="A3" t="s">
        <v>5</v>
      </c>
      <c r="B3" s="3">
        <v>14745600</v>
      </c>
      <c r="C3" t="s">
        <v>11</v>
      </c>
    </row>
    <row r="4" spans="2:6" ht="15">
      <c r="B4" s="10"/>
      <c r="C4" t="s">
        <v>10</v>
      </c>
      <c r="F4" s="11"/>
    </row>
    <row r="5" ht="15">
      <c r="B5" s="10"/>
    </row>
    <row r="6" spans="1:7" ht="15">
      <c r="A6" s="9" t="s">
        <v>7</v>
      </c>
      <c r="B6" s="12" t="s">
        <v>1</v>
      </c>
      <c r="C6" s="12"/>
      <c r="D6" s="12"/>
      <c r="E6" s="13" t="s">
        <v>4</v>
      </c>
      <c r="F6" s="13"/>
      <c r="G6" s="13"/>
    </row>
    <row r="7" spans="1:7" ht="15">
      <c r="A7" s="8" t="s">
        <v>8</v>
      </c>
      <c r="B7" s="5" t="s">
        <v>0</v>
      </c>
      <c r="C7" s="5" t="s">
        <v>3</v>
      </c>
      <c r="D7" s="5" t="s">
        <v>2</v>
      </c>
      <c r="E7" s="5" t="s">
        <v>0</v>
      </c>
      <c r="F7" s="5" t="s">
        <v>3</v>
      </c>
      <c r="G7" s="5" t="s">
        <v>2</v>
      </c>
    </row>
    <row r="8" spans="1:7" ht="15">
      <c r="A8" s="4">
        <v>300</v>
      </c>
      <c r="B8" s="5">
        <f aca="true" t="shared" si="0" ref="B8:B14">IF(ROUND($B$3/(16*A8)-1,0)&gt;4095,"--",ROUND($B$3/(16*A8)-1,0))</f>
        <v>3071</v>
      </c>
      <c r="C8" s="6">
        <f>IF(ISNUMBER($B$3/(16*(B8+1))),$B$3/(16*(B8+1)),"--")</f>
        <v>300</v>
      </c>
      <c r="D8" s="7">
        <f>IF(ISNUMBER(C8/A8-1),ABS(C8/A8-1),"--")</f>
        <v>0</v>
      </c>
      <c r="E8" s="5" t="str">
        <f>IF(ROUND($B$3/(8*A8)-1,0)&gt;4095,"--",ROUND($B$3/(8*A8)-1,0))</f>
        <v>--</v>
      </c>
      <c r="F8" s="6" t="str">
        <f>IF(ISNUMBER($B$3/(8*(E8+1))),$B$3/(8*(E8+1)),"--")</f>
        <v>--</v>
      </c>
      <c r="G8" s="7" t="str">
        <f>IF(ISNUMBER(F8/A8-1),ABS(F8/A8-1),"--")</f>
        <v>--</v>
      </c>
    </row>
    <row r="9" spans="1:7" ht="15">
      <c r="A9" s="4">
        <v>1200</v>
      </c>
      <c r="B9" s="5">
        <f t="shared" si="0"/>
        <v>767</v>
      </c>
      <c r="C9" s="6">
        <f aca="true" t="shared" si="1" ref="C9:C19">IF(ISNUMBER($B$3/(16*(B9+1))),$B$3/(16*(B9+1)),"--")</f>
        <v>1200</v>
      </c>
      <c r="D9" s="7">
        <f aca="true" t="shared" si="2" ref="D9:D19">IF(ISNUMBER(C9/A9-1),ABS(C9/A9-1),"--")</f>
        <v>0</v>
      </c>
      <c r="E9" s="5">
        <f aca="true" t="shared" si="3" ref="E9:E19">IF(ROUND($B$3/(8*A9)-1,0)&gt;4095,"--",ROUND($B$3/(8*A9)-1,0))</f>
        <v>1535</v>
      </c>
      <c r="F9" s="6">
        <f aca="true" t="shared" si="4" ref="F9:F19">IF(ISNUMBER($B$3/(8*(E9+1))),$B$3/(8*(E9+1)),"--")</f>
        <v>1200</v>
      </c>
      <c r="G9" s="7">
        <f aca="true" t="shared" si="5" ref="G9:G19">IF(ISNUMBER(F9/A9-1),ABS(F9/A9-1),"--")</f>
        <v>0</v>
      </c>
    </row>
    <row r="10" spans="1:7" ht="15">
      <c r="A10" s="4">
        <v>2400</v>
      </c>
      <c r="B10" s="5">
        <f t="shared" si="0"/>
        <v>383</v>
      </c>
      <c r="C10" s="6">
        <f t="shared" si="1"/>
        <v>2400</v>
      </c>
      <c r="D10" s="7">
        <f t="shared" si="2"/>
        <v>0</v>
      </c>
      <c r="E10" s="5">
        <f t="shared" si="3"/>
        <v>767</v>
      </c>
      <c r="F10" s="6">
        <f t="shared" si="4"/>
        <v>2400</v>
      </c>
      <c r="G10" s="7">
        <f t="shared" si="5"/>
        <v>0</v>
      </c>
    </row>
    <row r="11" spans="1:7" ht="15">
      <c r="A11" s="4">
        <v>4800</v>
      </c>
      <c r="B11" s="5">
        <f t="shared" si="0"/>
        <v>191</v>
      </c>
      <c r="C11" s="6">
        <f t="shared" si="1"/>
        <v>4800</v>
      </c>
      <c r="D11" s="7">
        <f t="shared" si="2"/>
        <v>0</v>
      </c>
      <c r="E11" s="5">
        <f t="shared" si="3"/>
        <v>383</v>
      </c>
      <c r="F11" s="6">
        <f t="shared" si="4"/>
        <v>4800</v>
      </c>
      <c r="G11" s="7">
        <f t="shared" si="5"/>
        <v>0</v>
      </c>
    </row>
    <row r="12" spans="1:7" ht="15">
      <c r="A12" s="4">
        <v>9600</v>
      </c>
      <c r="B12" s="5">
        <f t="shared" si="0"/>
        <v>95</v>
      </c>
      <c r="C12" s="6">
        <f t="shared" si="1"/>
        <v>9600</v>
      </c>
      <c r="D12" s="7">
        <f t="shared" si="2"/>
        <v>0</v>
      </c>
      <c r="E12" s="5">
        <f t="shared" si="3"/>
        <v>191</v>
      </c>
      <c r="F12" s="6">
        <f t="shared" si="4"/>
        <v>9600</v>
      </c>
      <c r="G12" s="7">
        <f t="shared" si="5"/>
        <v>0</v>
      </c>
    </row>
    <row r="13" spans="1:7" ht="15">
      <c r="A13" s="4">
        <v>14400</v>
      </c>
      <c r="B13" s="5">
        <f t="shared" si="0"/>
        <v>63</v>
      </c>
      <c r="C13" s="6">
        <f t="shared" si="1"/>
        <v>14400</v>
      </c>
      <c r="D13" s="7">
        <f t="shared" si="2"/>
        <v>0</v>
      </c>
      <c r="E13" s="5">
        <f t="shared" si="3"/>
        <v>127</v>
      </c>
      <c r="F13" s="6">
        <f t="shared" si="4"/>
        <v>14400</v>
      </c>
      <c r="G13" s="7">
        <f t="shared" si="5"/>
        <v>0</v>
      </c>
    </row>
    <row r="14" spans="1:7" ht="15">
      <c r="A14" s="4">
        <v>19200</v>
      </c>
      <c r="B14" s="5">
        <f t="shared" si="0"/>
        <v>47</v>
      </c>
      <c r="C14" s="6">
        <f t="shared" si="1"/>
        <v>19200</v>
      </c>
      <c r="D14" s="7">
        <f t="shared" si="2"/>
        <v>0</v>
      </c>
      <c r="E14" s="5">
        <f t="shared" si="3"/>
        <v>95</v>
      </c>
      <c r="F14" s="6">
        <f t="shared" si="4"/>
        <v>19200</v>
      </c>
      <c r="G14" s="7">
        <f t="shared" si="5"/>
        <v>0</v>
      </c>
    </row>
    <row r="15" spans="1:7" ht="15">
      <c r="A15" s="4">
        <v>28800</v>
      </c>
      <c r="B15" s="5">
        <f>IF(ROUND($B$3/(16*A15)-1,0)&gt;4095,"--",ROUND($B$3/(16*A15)-1,0))</f>
        <v>31</v>
      </c>
      <c r="C15" s="6">
        <f t="shared" si="1"/>
        <v>28800</v>
      </c>
      <c r="D15" s="7">
        <f t="shared" si="2"/>
        <v>0</v>
      </c>
      <c r="E15" s="5">
        <f t="shared" si="3"/>
        <v>63</v>
      </c>
      <c r="F15" s="6">
        <f t="shared" si="4"/>
        <v>28800</v>
      </c>
      <c r="G15" s="7">
        <f t="shared" si="5"/>
        <v>0</v>
      </c>
    </row>
    <row r="16" spans="1:7" ht="15">
      <c r="A16" s="4">
        <v>38400</v>
      </c>
      <c r="B16" s="5">
        <f>IF(ROUND($B$3/(16*A16)-1,0)&gt;4095,"--",ROUND($B$3/(16*A16)-1,0))</f>
        <v>23</v>
      </c>
      <c r="C16" s="6">
        <f t="shared" si="1"/>
        <v>38400</v>
      </c>
      <c r="D16" s="7">
        <f t="shared" si="2"/>
        <v>0</v>
      </c>
      <c r="E16" s="5">
        <f t="shared" si="3"/>
        <v>47</v>
      </c>
      <c r="F16" s="6">
        <f t="shared" si="4"/>
        <v>38400</v>
      </c>
      <c r="G16" s="7">
        <f t="shared" si="5"/>
        <v>0</v>
      </c>
    </row>
    <row r="17" spans="1:7" ht="15">
      <c r="A17" s="4">
        <v>57600</v>
      </c>
      <c r="B17" s="5">
        <f>IF(ROUND($B$3/(16*A17)-1,0)&gt;4095,"--",ROUND($B$3/(16*A17)-1,0))</f>
        <v>15</v>
      </c>
      <c r="C17" s="6">
        <f t="shared" si="1"/>
        <v>57600</v>
      </c>
      <c r="D17" s="7">
        <f t="shared" si="2"/>
        <v>0</v>
      </c>
      <c r="E17" s="5">
        <f t="shared" si="3"/>
        <v>31</v>
      </c>
      <c r="F17" s="6">
        <f t="shared" si="4"/>
        <v>57600</v>
      </c>
      <c r="G17" s="7">
        <f t="shared" si="5"/>
        <v>0</v>
      </c>
    </row>
    <row r="18" spans="1:7" ht="15">
      <c r="A18" s="4">
        <v>76800</v>
      </c>
      <c r="B18" s="5">
        <f>IF(ROUND($B$3/(16*A18)-1,0)&gt;4095,"--",ROUND($B$3/(16*A18)-1,0))</f>
        <v>11</v>
      </c>
      <c r="C18" s="6">
        <f t="shared" si="1"/>
        <v>76800</v>
      </c>
      <c r="D18" s="7">
        <f t="shared" si="2"/>
        <v>0</v>
      </c>
      <c r="E18" s="5">
        <f t="shared" si="3"/>
        <v>23</v>
      </c>
      <c r="F18" s="6">
        <f t="shared" si="4"/>
        <v>76800</v>
      </c>
      <c r="G18" s="7">
        <f t="shared" si="5"/>
        <v>0</v>
      </c>
    </row>
    <row r="19" spans="1:7" ht="15">
      <c r="A19" s="4">
        <v>115200</v>
      </c>
      <c r="B19" s="5">
        <f>IF(ROUND($B$3/(16*A19)-1,0)&gt;4095,"--",ROUND($B$3/(16*A19)-1,0))</f>
        <v>7</v>
      </c>
      <c r="C19" s="6">
        <f t="shared" si="1"/>
        <v>115200</v>
      </c>
      <c r="D19" s="7">
        <f t="shared" si="2"/>
        <v>0</v>
      </c>
      <c r="E19" s="5">
        <f t="shared" si="3"/>
        <v>15</v>
      </c>
      <c r="F19" s="6">
        <f t="shared" si="4"/>
        <v>115200</v>
      </c>
      <c r="G19" s="7">
        <f t="shared" si="5"/>
        <v>0</v>
      </c>
    </row>
  </sheetData>
  <sheetProtection/>
  <mergeCells count="2">
    <mergeCell ref="B6:D6"/>
    <mergeCell ref="E6:G6"/>
  </mergeCells>
  <conditionalFormatting sqref="D8:D19 G8:G19">
    <cfRule type="cellIs" priority="2" dxfId="1" operator="greaterThan">
      <formula>0.02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GL</cp:lastModifiedBy>
  <cp:lastPrinted>2013-01-02T09:45:41Z</cp:lastPrinted>
  <dcterms:created xsi:type="dcterms:W3CDTF">2013-01-02T08:43:34Z</dcterms:created>
  <dcterms:modified xsi:type="dcterms:W3CDTF">2013-12-30T10:56:44Z</dcterms:modified>
  <cp:category/>
  <cp:version/>
  <cp:contentType/>
  <cp:contentStatus/>
</cp:coreProperties>
</file>